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6215" windowHeight="766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K16" i="1"/>
  <c r="K13"/>
  <c r="K14" s="1"/>
  <c r="K15" l="1"/>
  <c r="K21"/>
  <c r="K18"/>
  <c r="K17" l="1"/>
  <c r="K19"/>
  <c r="K20" s="1"/>
</calcChain>
</file>

<file path=xl/comments1.xml><?xml version="1.0" encoding="utf-8"?>
<comments xmlns="http://schemas.openxmlformats.org/spreadsheetml/2006/main">
  <authors>
    <author>PC</author>
  </authors>
  <commentList>
    <comment ref="H4" authorId="0">
      <text>
        <r>
          <rPr>
            <sz val="11"/>
            <color indexed="81"/>
            <rFont val="Tahoma"/>
            <family val="2"/>
          </rPr>
          <t xml:space="preserve">cet utilitaire  tient compte de l'effet de peau mais pas de l'effet de proximité entre les spires et les couches de la bobine.Celui-ci  est souvent négligeable à très basse fréquence.
</t>
        </r>
      </text>
    </comment>
    <comment ref="J9" authorId="0">
      <text>
        <r>
          <rPr>
            <b/>
            <sz val="9"/>
            <color indexed="81"/>
            <rFont val="Tahoma"/>
            <family val="2"/>
          </rPr>
          <t>1,8E-8: valeur de la résistivité à 20°C du cuivre d'un consucteur H05-VK</t>
        </r>
      </text>
    </comment>
    <comment ref="E14" authorId="0">
      <text>
        <r>
          <rPr>
            <b/>
            <sz val="9"/>
            <color indexed="81"/>
            <rFont val="Tahoma"/>
            <family val="2"/>
          </rPr>
          <t>La bobine sera dimensionnée pour consommer cette valeur de courant.</t>
        </r>
      </text>
    </comment>
  </commentList>
</comments>
</file>

<file path=xl/sharedStrings.xml><?xml version="1.0" encoding="utf-8"?>
<sst xmlns="http://schemas.openxmlformats.org/spreadsheetml/2006/main" count="61" uniqueCount="53">
  <si>
    <t>U</t>
  </si>
  <si>
    <t>Imax</t>
  </si>
  <si>
    <t>amplitude</t>
  </si>
  <si>
    <t>tension bobine</t>
  </si>
  <si>
    <t>courant bobine</t>
  </si>
  <si>
    <t>mm²</t>
  </si>
  <si>
    <t>Nombre de spires</t>
  </si>
  <si>
    <t>m</t>
  </si>
  <si>
    <t>AMPLIFICATEUR DE SORTIE</t>
  </si>
  <si>
    <t>A.m²</t>
  </si>
  <si>
    <t>kg</t>
  </si>
  <si>
    <t>RESULTATS</t>
  </si>
  <si>
    <t>V</t>
  </si>
  <si>
    <t>A</t>
  </si>
  <si>
    <t>masse volumique</t>
  </si>
  <si>
    <t xml:space="preserve">Résistivité </t>
  </si>
  <si>
    <t>CARACTERISTISQUES DU CUIVRE</t>
  </si>
  <si>
    <t>Ω.m</t>
  </si>
  <si>
    <t>kg/m3</t>
  </si>
  <si>
    <t>fréquence de travail</t>
  </si>
  <si>
    <t>Moment magnétique</t>
  </si>
  <si>
    <t>résistance en continu</t>
  </si>
  <si>
    <t>Diamètre bobine</t>
  </si>
  <si>
    <t>moyen</t>
  </si>
  <si>
    <t>section
cuivre</t>
  </si>
  <si>
    <t>D</t>
  </si>
  <si>
    <t>Sc</t>
  </si>
  <si>
    <t>Section effective</t>
  </si>
  <si>
    <t>Ω</t>
  </si>
  <si>
    <t>valeur efficace</t>
  </si>
  <si>
    <t>due a effet de peau</t>
  </si>
  <si>
    <t>à l'Ohmètre</t>
  </si>
  <si>
    <t>poids de cuivre de la bobine</t>
  </si>
  <si>
    <t>Pds</t>
  </si>
  <si>
    <t>Se</t>
  </si>
  <si>
    <t>M</t>
  </si>
  <si>
    <t>Rdc</t>
  </si>
  <si>
    <t>N</t>
  </si>
  <si>
    <t>données à saisir</t>
  </si>
  <si>
    <t>cases jaunes</t>
  </si>
  <si>
    <t xml:space="preserve">résultats </t>
  </si>
  <si>
    <t>cases mauves</t>
  </si>
  <si>
    <t>Section du fil</t>
  </si>
  <si>
    <t>longueur de fil nécessaire</t>
  </si>
  <si>
    <t>l</t>
  </si>
  <si>
    <t>UTILITAIRE POUR LA CONCEPTION DES BOBINES  D'EMISSION</t>
  </si>
  <si>
    <t>BOBINE D'EMISSION  SANS FERRITE</t>
  </si>
  <si>
    <t>Résistance  à la fréquence</t>
  </si>
  <si>
    <t>Rac=ESR</t>
  </si>
  <si>
    <t>Portée max avec
 Récepteur ARCAS</t>
  </si>
  <si>
    <t>(VOIR ARTICLE SUR LE DIMENSIONNEMENT DES BOBINES D'EMISSION)</t>
  </si>
  <si>
    <t>Meff</t>
  </si>
  <si>
    <t>hypothèse:Meff=282Am²
 permet une  localisation à travers 270m de calcaire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</si>
</sst>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</font>
    <font>
      <sz val="12"/>
      <color theme="1"/>
      <name val="Calibri"/>
      <family val="2"/>
    </font>
    <font>
      <sz val="2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11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11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4" fillId="5" borderId="1" xfId="0" applyNumberFormat="1" applyFont="1" applyFill="1" applyBorder="1" applyAlignment="1">
      <alignment horizontal="center"/>
    </xf>
    <xf numFmtId="164" fontId="2" fillId="5" borderId="2" xfId="0" applyNumberFormat="1" applyFont="1" applyFill="1" applyBorder="1" applyAlignment="1">
      <alignment horizontal="center"/>
    </xf>
    <xf numFmtId="0" fontId="0" fillId="0" borderId="3" xfId="0" applyBorder="1"/>
    <xf numFmtId="164" fontId="2" fillId="5" borderId="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6" borderId="0" xfId="0" applyFill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1" xfId="1" applyNumberFormat="1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0" fillId="0" borderId="1" xfId="0" applyFill="1" applyBorder="1"/>
    <xf numFmtId="0" fontId="2" fillId="0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2" fontId="7" fillId="6" borderId="1" xfId="1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4" xfId="0" applyFill="1" applyBorder="1"/>
    <xf numFmtId="0" fontId="11" fillId="0" borderId="2" xfId="0" applyFont="1" applyBorder="1"/>
    <xf numFmtId="0" fontId="0" fillId="0" borderId="5" xfId="0" applyBorder="1"/>
    <xf numFmtId="0" fontId="2" fillId="0" borderId="5" xfId="0" applyFont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0" fontId="0" fillId="0" borderId="6" xfId="0" applyBorder="1"/>
    <xf numFmtId="0" fontId="2" fillId="0" borderId="6" xfId="0" applyFont="1" applyBorder="1" applyAlignment="1">
      <alignment horizontal="center"/>
    </xf>
    <xf numFmtId="164" fontId="12" fillId="2" borderId="6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2"/>
  <sheetViews>
    <sheetView showGridLines="0" showRowColHeaders="0" tabSelected="1" zoomScale="85" zoomScaleNormal="85" workbookViewId="0">
      <selection activeCell="K5" sqref="K5"/>
    </sheetView>
  </sheetViews>
  <sheetFormatPr baseColWidth="10" defaultRowHeight="18.75"/>
  <cols>
    <col min="2" max="2" width="17" customWidth="1"/>
    <col min="3" max="3" width="14.42578125" style="3" customWidth="1"/>
    <col min="4" max="4" width="7.7109375" style="16" customWidth="1"/>
    <col min="5" max="5" width="8.28515625" style="3" customWidth="1"/>
    <col min="6" max="6" width="5.7109375" customWidth="1"/>
    <col min="8" max="8" width="28" customWidth="1"/>
    <col min="9" max="9" width="25.7109375" customWidth="1"/>
    <col min="10" max="10" width="10.140625" style="18" customWidth="1"/>
    <col min="11" max="11" width="13.85546875" customWidth="1"/>
  </cols>
  <sheetData>
    <row r="1" spans="2:12" ht="33.75">
      <c r="B1" s="21" t="s">
        <v>45</v>
      </c>
      <c r="D1" s="22"/>
      <c r="E1" s="22"/>
      <c r="F1" s="23"/>
      <c r="G1" s="23"/>
      <c r="H1" s="23"/>
    </row>
    <row r="2" spans="2:12" ht="33.75">
      <c r="B2" s="43" t="s">
        <v>50</v>
      </c>
      <c r="D2" s="22"/>
      <c r="E2" s="22"/>
      <c r="F2" s="23"/>
      <c r="G2" s="23"/>
      <c r="H2" s="23"/>
    </row>
    <row r="4" spans="2:12">
      <c r="B4" t="s">
        <v>38</v>
      </c>
      <c r="C4" s="24" t="s">
        <v>41</v>
      </c>
    </row>
    <row r="5" spans="2:12">
      <c r="B5" t="s">
        <v>40</v>
      </c>
      <c r="C5" s="20" t="s">
        <v>39</v>
      </c>
    </row>
    <row r="8" spans="2:12">
      <c r="I8" s="44" t="s">
        <v>16</v>
      </c>
      <c r="J8" s="44"/>
      <c r="K8" s="44"/>
    </row>
    <row r="9" spans="2:12">
      <c r="B9" s="1" t="s">
        <v>19</v>
      </c>
      <c r="C9" s="17"/>
      <c r="D9" s="27">
        <v>3200</v>
      </c>
      <c r="I9" s="1" t="s">
        <v>15</v>
      </c>
      <c r="J9" s="5">
        <v>1.7999999999999999E-8</v>
      </c>
      <c r="K9" s="19" t="s">
        <v>17</v>
      </c>
    </row>
    <row r="10" spans="2:12" ht="15.75">
      <c r="I10" s="1" t="s">
        <v>14</v>
      </c>
      <c r="J10" s="6">
        <v>8920</v>
      </c>
      <c r="K10" s="15" t="s">
        <v>18</v>
      </c>
    </row>
    <row r="12" spans="2:12">
      <c r="B12" s="44" t="s">
        <v>8</v>
      </c>
      <c r="C12" s="44"/>
      <c r="D12" s="44"/>
      <c r="E12" s="44"/>
      <c r="F12" s="44"/>
      <c r="H12" s="44" t="s">
        <v>11</v>
      </c>
      <c r="I12" s="44"/>
      <c r="J12" s="44"/>
      <c r="K12" s="44"/>
      <c r="L12" s="44"/>
    </row>
    <row r="13" spans="2:12" ht="20.25" customHeight="1">
      <c r="B13" s="1" t="s">
        <v>3</v>
      </c>
      <c r="C13" s="2" t="s">
        <v>2</v>
      </c>
      <c r="D13" s="15" t="s">
        <v>0</v>
      </c>
      <c r="E13" s="25">
        <v>25</v>
      </c>
      <c r="F13" s="1" t="s">
        <v>12</v>
      </c>
      <c r="H13" s="7" t="s">
        <v>27</v>
      </c>
      <c r="I13" s="1" t="s">
        <v>30</v>
      </c>
      <c r="J13" s="17" t="s">
        <v>34</v>
      </c>
      <c r="K13" s="42">
        <f>$E$18/(($E$18*0.000001*0.0000001*PI()*$D$9/$J$9)^0.5 + 1)</f>
        <v>0.80884737962514375</v>
      </c>
      <c r="L13" s="9" t="s">
        <v>5</v>
      </c>
    </row>
    <row r="14" spans="2:12" ht="17.25" customHeight="1">
      <c r="B14" s="1" t="s">
        <v>4</v>
      </c>
      <c r="C14" s="2" t="s">
        <v>2</v>
      </c>
      <c r="D14" s="15" t="s">
        <v>1</v>
      </c>
      <c r="E14" s="25">
        <v>4.5</v>
      </c>
      <c r="F14" s="1" t="s">
        <v>13</v>
      </c>
      <c r="H14" s="35" t="s">
        <v>20</v>
      </c>
      <c r="I14" s="36" t="s">
        <v>2</v>
      </c>
      <c r="J14" s="37" t="s">
        <v>35</v>
      </c>
      <c r="K14" s="38">
        <f>0.25*$E$13*$E$17*$K$13*0.000001/$J$9</f>
        <v>561.69956918412765</v>
      </c>
      <c r="L14" s="12" t="s">
        <v>9</v>
      </c>
    </row>
    <row r="15" spans="2:12">
      <c r="H15" s="13"/>
      <c r="I15" s="39" t="s">
        <v>29</v>
      </c>
      <c r="J15" s="40" t="s">
        <v>51</v>
      </c>
      <c r="K15" s="41">
        <f>K14*2^-0.5</f>
        <v>397.18157435965895</v>
      </c>
      <c r="L15" s="14" t="s">
        <v>9</v>
      </c>
    </row>
    <row r="16" spans="2:12" ht="18.75" customHeight="1">
      <c r="B16" s="44" t="s">
        <v>46</v>
      </c>
      <c r="C16" s="44"/>
      <c r="D16" s="44"/>
      <c r="E16" s="44"/>
      <c r="F16" s="44"/>
      <c r="H16" s="4" t="s">
        <v>47</v>
      </c>
      <c r="I16" s="1" t="s">
        <v>30</v>
      </c>
      <c r="J16" s="17" t="s">
        <v>48</v>
      </c>
      <c r="K16" s="30">
        <f>$E$13/$E$14</f>
        <v>5.5555555555555554</v>
      </c>
      <c r="L16" s="11" t="s">
        <v>28</v>
      </c>
    </row>
    <row r="17" spans="2:12">
      <c r="B17" s="4" t="s">
        <v>22</v>
      </c>
      <c r="C17" s="2" t="s">
        <v>23</v>
      </c>
      <c r="D17" s="15" t="s">
        <v>25</v>
      </c>
      <c r="E17" s="26">
        <v>2</v>
      </c>
      <c r="F17" s="1" t="s">
        <v>7</v>
      </c>
      <c r="H17" s="1" t="s">
        <v>21</v>
      </c>
      <c r="I17" s="1" t="s">
        <v>31</v>
      </c>
      <c r="J17" s="17" t="s">
        <v>36</v>
      </c>
      <c r="K17" s="42">
        <f>$J$9*PI()* $E$17*K18/($E$18*0.000001)</f>
        <v>4.4935965534730204</v>
      </c>
      <c r="L17" s="11" t="s">
        <v>28</v>
      </c>
    </row>
    <row r="18" spans="2:12" ht="15" customHeight="1">
      <c r="B18" s="4" t="s">
        <v>42</v>
      </c>
      <c r="C18" s="8" t="s">
        <v>24</v>
      </c>
      <c r="D18" s="15" t="s">
        <v>26</v>
      </c>
      <c r="E18" s="31">
        <v>1</v>
      </c>
      <c r="F18" s="1" t="s">
        <v>5</v>
      </c>
      <c r="H18" s="4" t="s">
        <v>6</v>
      </c>
      <c r="I18" s="1"/>
      <c r="J18" s="17" t="s">
        <v>37</v>
      </c>
      <c r="K18" s="30">
        <f>K16*K13*0.000001/$E$17/PI()/$J$9</f>
        <v>39.732116874774206</v>
      </c>
      <c r="L18" s="10"/>
    </row>
    <row r="19" spans="2:12">
      <c r="H19" s="28" t="s">
        <v>43</v>
      </c>
      <c r="I19" s="1"/>
      <c r="J19" s="17" t="s">
        <v>44</v>
      </c>
      <c r="K19" s="30">
        <f>PI()*$E$17*K18</f>
        <v>249.64425297072339</v>
      </c>
      <c r="L19" s="10" t="s">
        <v>7</v>
      </c>
    </row>
    <row r="20" spans="2:12">
      <c r="H20" s="28" t="s">
        <v>32</v>
      </c>
      <c r="I20" s="28"/>
      <c r="J20" s="29" t="s">
        <v>33</v>
      </c>
      <c r="K20" s="30">
        <f>K19*$E$18*0.000001*$J$10</f>
        <v>2.2268267364988525</v>
      </c>
      <c r="L20" s="10" t="s">
        <v>10</v>
      </c>
    </row>
    <row r="21" spans="2:12" ht="48" customHeight="1">
      <c r="H21" s="33" t="s">
        <v>49</v>
      </c>
      <c r="I21" s="7" t="s">
        <v>52</v>
      </c>
      <c r="J21" s="17"/>
      <c r="K21" s="32">
        <f>(K14/400)^(1/3)*270</f>
        <v>302.35127010264131</v>
      </c>
      <c r="L21" s="10" t="s">
        <v>7</v>
      </c>
    </row>
    <row r="22" spans="2:12">
      <c r="H22" s="34"/>
    </row>
  </sheetData>
  <mergeCells count="4">
    <mergeCell ref="I8:K8"/>
    <mergeCell ref="H12:L12"/>
    <mergeCell ref="B16:F16"/>
    <mergeCell ref="B12:F12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2024-12-11T06:59:22Z</cp:lastPrinted>
  <dcterms:created xsi:type="dcterms:W3CDTF">2024-12-10T10:36:04Z</dcterms:created>
  <dcterms:modified xsi:type="dcterms:W3CDTF">2024-12-15T07:17:19Z</dcterms:modified>
</cp:coreProperties>
</file>